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251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<sst xmlns="http://schemas.openxmlformats.org/spreadsheetml/2006/main" count="173" uniqueCount="153">
  <si>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</si>
  <si>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</si>
  <si>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</si>
  <si>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</si>
  <si>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</si>
  <si>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</si>
  <si>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</si>
  <si>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</si>
  <si>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</si>
  <si>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</si>
  <si>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</si>
  <si>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</si>
  <si>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</si>
  <si>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</si>
  <si>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</si>
  <si>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</si>
  <si>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</si>
  <si>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</si>
  <si>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</si>
  <si>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</si>
  <si>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</si>
  <si>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</si>
  <si>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</si>
  <si>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</si>
  <si>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</si>
  <si>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</si>
  <si>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</si>
  <si>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</si>
  <si>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</si>
  <si>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</si>
  <si>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</si>
  <si>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</si>
  <si>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</si>
  <si>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</si>
  <si>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</si>
  <si>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</si>
  <si>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</si>
  <si>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</si>
  <si>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</si>
  <si>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</si>
  <si>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</si>
  <si>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</si>
  <si>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</si>
  <si>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</si>
  <si>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</si>
  <si>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</si>
  <si>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</si>
  <si>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</si>
  <si>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</si>
  <si>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</si>
  <si>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</si>
  <si>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</si>
  <si>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</si>
  <si>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</si>
  <si>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</si>
  <si>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</si>
  <si>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</si>
  <si>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</si>
  <si>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</si>
  <si>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</si>
  <si>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</si>
  <si>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</si>
  <si>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</si>
  <si>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</si>
  <si>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</si>
  <si>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</si>
  <si>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</si>
  <si>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</si>
  <si>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</si>
  <si>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</si>
  <si>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</si>
  <si>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</si>
  <si>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</si>
  <si>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</si>
  <si>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</si>
  <si>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</si>
  <si>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</si>
  <si>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</si>
  <si>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</si>
  <si>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</si>
  <si>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</si>
  <si>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</si>
  <si>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</si>
  <si>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</si>
  <si>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</si>
  <si>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</si>
  <si>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</si>
  <si>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</si>
  <si>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</si>
  <si>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</si>
  <si>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</si>
  <si>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</si>
  <si>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</si>
  <si>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</si>
  <si>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</si>
  <si>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</si>
  <si>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</si>
  <si>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</si>
  <si>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</si>
  <si>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</si>
  <si>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</si>
  <si>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</si>
  <si>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</si>
  <si>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</si>
  <si>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</si>
  <si>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</si>
  <si>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</si>
  <si>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</si>
  <si>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</si>
  <si>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</si>
  <si>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</si>
  <si>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</si>
  <si>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</si>
  <si>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</si>
  <si>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</si>
  <si>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</si>
  <si>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</si>
  <si>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</si>
  <si>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</si>
  <si>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</si>
  <si>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</si>
  <si>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</si>
  <si>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</si>
  <si>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</si>
  <si>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</si>
  <si>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</si>
  <si>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</si>
  <si>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</si>
  <si>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</si>
  <si>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</si>
  <si>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</si>
  <si>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</si>
  <si>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</si>
  <si>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</si>
  <si>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</si>
  <si>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</si>
  <si>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</si>
  <si>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</si>
  <si>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</si>
  <si>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</si>
  <si>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</si>
  <si>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</si>
  <si>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</si>
  <si>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</si>
  <si>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>Уточненный план на 2020 год</t>
  </si>
  <si>
    <t>отклонение (факт 2020-2019)</t>
  </si>
  <si>
    <t>Процент роста исполнения 2020 к 2019 году</t>
  </si>
  <si>
    <t>Исполнено за 1 полугодие 2020 года</t>
  </si>
  <si>
    <t>% исполнения 1 полугодие 2020 года</t>
  </si>
  <si>
    <t>Исполнено за 1 полугодие 2019 года</t>
  </si>
  <si>
    <t>Отчет об исполнении консолидированного бюджета  Гагаринского района Смоленской области за 1 полугодие 2020 года</t>
  </si>
  <si>
    <t>в  17 раз</t>
  </si>
  <si>
    <t>в  28 раз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</si>
</sst>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3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4" fillId="35" borderId="11" xfId="0" applyNumberFormat="1" applyFont="1" applyFill="1" applyBorder="1" applyAlignment="1">
      <alignment horizontal="center" vertical="center" wrapText="1"/>
    </xf>
    <xf numFmtId="178" fontId="1" fillId="36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4" fillId="34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1" fillId="36" borderId="11" xfId="0" applyNumberFormat="1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8" fontId="4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4" fillId="13" borderId="11" xfId="0" applyNumberFormat="1" applyFont="1" applyFill="1" applyBorder="1" applyAlignment="1">
      <alignment vertical="center" wrapText="1"/>
    </xf>
    <xf numFmtId="3" fontId="4" fillId="13" borderId="11" xfId="0" applyNumberFormat="1" applyFont="1" applyFill="1" applyBorder="1" applyAlignment="1">
      <alignment horizontal="center" vertical="center" wrapText="1"/>
    </xf>
    <xf numFmtId="178" fontId="5" fillId="13" borderId="11" xfId="0" applyNumberFormat="1" applyFont="1" applyFill="1" applyBorder="1" applyAlignment="1">
      <alignment vertical="center" wrapText="1"/>
    </xf>
    <xf numFmtId="178" fontId="4" fillId="4" borderId="11" xfId="0" applyNumberFormat="1" applyFont="1" applyFill="1" applyBorder="1" applyAlignment="1">
      <alignment vertical="top" wrapText="1"/>
    </xf>
    <xf numFmtId="3" fontId="4" fillId="4" borderId="11" xfId="0" applyNumberFormat="1" applyFont="1" applyFill="1" applyBorder="1" applyAlignment="1">
      <alignment horizontal="center" vertical="top" wrapText="1"/>
    </xf>
    <xf numFmtId="178" fontId="4" fillId="37" borderId="11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3" fontId="4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right" vertical="top" wrapText="1"/>
    </xf>
    <xf numFmtId="178" fontId="8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78" fontId="1" fillId="0" borderId="14" xfId="34" applyNumberFormat="1" applyFont="1" applyFill="1" applyBorder="1" applyAlignment="1" applyProtection="1">
      <alignment vertical="top" shrinkToFit="1"/>
      <protection/>
    </xf>
    <xf numFmtId="0" fontId="1" fillId="0" borderId="1" xfId="33" applyNumberFormat="1" applyFont="1" applyAlignment="1" applyProtection="1">
      <alignment horizontal="left" vertical="top" wrapText="1"/>
      <protection/>
    </xf>
    <xf numFmtId="178" fontId="4" fillId="38" borderId="11" xfId="0" applyNumberFormat="1" applyFont="1" applyFill="1" applyBorder="1" applyAlignment="1">
      <alignment vertical="top" wrapText="1"/>
    </xf>
    <xf numFmtId="3" fontId="4" fillId="38" borderId="11" xfId="0" applyNumberFormat="1" applyFont="1" applyFill="1" applyBorder="1" applyAlignment="1">
      <alignment horizontal="center" vertical="top" wrapText="1"/>
    </xf>
    <xf numFmtId="178" fontId="7" fillId="6" borderId="11" xfId="0" applyNumberFormat="1" applyFont="1" applyFill="1" applyBorder="1" applyAlignment="1">
      <alignment vertical="top" wrapText="1"/>
    </xf>
    <xf numFmtId="178" fontId="4" fillId="6" borderId="11" xfId="0" applyNumberFormat="1" applyFont="1" applyFill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right" vertical="top" wrapText="1"/>
    </xf>
    <xf numFmtId="178" fontId="4" fillId="13" borderId="11" xfId="0" applyNumberFormat="1" applyFont="1" applyFill="1" applyBorder="1" applyAlignment="1">
      <alignment vertical="top" wrapText="1"/>
    </xf>
    <xf numFmtId="3" fontId="4" fillId="13" borderId="11" xfId="0" applyNumberFormat="1" applyFont="1" applyFill="1" applyBorder="1" applyAlignment="1">
      <alignment horizontal="center" vertical="top" wrapText="1"/>
    </xf>
    <xf numFmtId="178" fontId="1" fillId="13" borderId="11" xfId="0" applyNumberFormat="1" applyFont="1" applyFill="1" applyBorder="1" applyAlignment="1">
      <alignment vertical="top" wrapText="1"/>
    </xf>
    <xf numFmtId="178" fontId="7" fillId="0" borderId="1" xfId="34" applyNumberFormat="1" applyFont="1" applyFill="1" applyAlignment="1" applyProtection="1">
      <alignment vertical="top" shrinkToFit="1"/>
      <protection/>
    </xf>
    <xf numFmtId="178" fontId="4" fillId="39" borderId="11" xfId="0" applyNumberFormat="1" applyFont="1" applyFill="1" applyBorder="1" applyAlignment="1">
      <alignment vertical="top" wrapText="1"/>
    </xf>
    <xf numFmtId="3" fontId="4" fillId="39" borderId="11" xfId="0" applyNumberFormat="1" applyFont="1" applyFill="1" applyBorder="1" applyAlignment="1">
      <alignment horizontal="center" vertical="top" wrapText="1"/>
    </xf>
    <xf numFmtId="178" fontId="5" fillId="39" borderId="11" xfId="0" applyNumberFormat="1" applyFont="1" applyFill="1" applyBorder="1" applyAlignment="1">
      <alignment vertical="top" wrapText="1"/>
    </xf>
    <xf numFmtId="178" fontId="5" fillId="39" borderId="11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vertical="center" wrapText="1"/>
    </xf>
    <xf numFmtId="178" fontId="5" fillId="36" borderId="15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9" sqref="I16:I99"/>
    </sheetView>
  </sheetViews>
  <sheetFormatPr defaultColWidth="9.00390625" defaultRowHeight="12.75"/>
  <cols>
    <col min="1" max="1" width="44.875" style="1" customWidth="1"/>
    <col min="2" max="2" width="8.25390625" style="7" customWidth="1"/>
    <col min="3" max="3" width="13.00390625" style="1" customWidth="1"/>
    <col min="4" max="4" width="11.25390625" style="1" customWidth="1"/>
    <col min="5" max="5" width="10.25390625" style="1" customWidth="1"/>
    <col min="6" max="6" width="11.75390625" style="1" customWidth="1"/>
    <col min="7" max="7" width="10.875" style="1" customWidth="1"/>
    <col min="8" max="8" width="10.625" style="1" customWidth="1"/>
    <col min="9" max="16384" width="9.125" style="1" customWidth="1"/>
  </cols>
  <sheetData>
    <row r="1" spans="1:8" ht="36" customHeight="1">
      <c r="A1" s="68" t="s">
        <v>150</v>
      </c>
      <c r="B1" s="68"/>
      <c r="C1" s="68"/>
      <c r="D1" s="68"/>
      <c r="E1" s="68"/>
      <c r="F1" s="68"/>
      <c r="G1" s="68"/>
      <c r="H1" s="68"/>
    </row>
    <row r="2" spans="1:8" ht="63.75">
      <c r="A2" s="33" t="s">
        <v>0</v>
      </c>
      <c r="B2" s="34" t="s">
        <v>1</v>
      </c>
      <c r="C2" s="35" t="s">
        <v>144</v>
      </c>
      <c r="D2" s="35" t="s">
        <v>147</v>
      </c>
      <c r="E2" s="35" t="s">
        <v>148</v>
      </c>
      <c r="F2" s="35" t="s">
        <v>149</v>
      </c>
      <c r="G2" s="35" t="s">
        <v>145</v>
      </c>
      <c r="H2" s="35" t="s">
        <v>146</v>
      </c>
    </row>
    <row r="3" spans="1:8" ht="14.25">
      <c r="A3" s="36" t="s">
        <v>85</v>
      </c>
      <c r="B3" s="37">
        <v>10000</v>
      </c>
      <c r="C3" s="38">
        <f>C4+C27</f>
        <v>502421.20000000007</v>
      </c>
      <c r="D3" s="38">
        <f>D4+D27</f>
        <v>248155.5</v>
      </c>
      <c r="E3" s="38">
        <f aca="true" t="shared" si="0" ref="E3:E50">D3/C3*100</f>
        <v>49.391924544585294</v>
      </c>
      <c r="F3" s="38">
        <f>F4+F27</f>
        <v>247208.30000000002</v>
      </c>
      <c r="G3" s="38">
        <f aca="true" t="shared" si="1" ref="G3:G8">D3-F3</f>
        <v>947.1999999999825</v>
      </c>
      <c r="H3" s="38">
        <f>D3/F3*100</f>
        <v>100.38315865608072</v>
      </c>
    </row>
    <row r="4" spans="1:8" ht="12.75">
      <c r="A4" s="39" t="s">
        <v>121</v>
      </c>
      <c r="B4" s="40"/>
      <c r="C4" s="39">
        <f>C5+C7+C9+C13+C19+C21+C24</f>
        <v>476642.70000000007</v>
      </c>
      <c r="D4" s="39">
        <f>D5+D7+D9+D13+D19+D21+D24</f>
        <v>231330</v>
      </c>
      <c r="E4" s="39">
        <f t="shared" si="0"/>
        <v>48.5332094669655</v>
      </c>
      <c r="F4" s="39">
        <f>F5+F7+F9+F13+F19+F21+F24</f>
        <v>224914.2</v>
      </c>
      <c r="G4" s="39">
        <f t="shared" si="1"/>
        <v>6415.799999999988</v>
      </c>
      <c r="H4" s="41">
        <f aca="true" t="shared" si="2" ref="H4:H50">D4/F4*100</f>
        <v>102.85255444076007</v>
      </c>
    </row>
    <row r="5" spans="1:8" ht="13.5">
      <c r="A5" s="42" t="s">
        <v>86</v>
      </c>
      <c r="B5" s="43">
        <v>10100</v>
      </c>
      <c r="C5" s="44">
        <f>C6</f>
        <v>360606.4</v>
      </c>
      <c r="D5" s="44">
        <f>D6</f>
        <v>188677.5</v>
      </c>
      <c r="E5" s="44">
        <f t="shared" si="0"/>
        <v>52.32228268827175</v>
      </c>
      <c r="F5" s="44">
        <f>F6</f>
        <v>184224.1</v>
      </c>
      <c r="G5" s="45">
        <f t="shared" si="1"/>
        <v>4453.399999999994</v>
      </c>
      <c r="H5" s="45">
        <f t="shared" si="2"/>
        <v>102.41738187348994</v>
      </c>
    </row>
    <row r="6" spans="1:8" ht="12.75">
      <c r="A6" s="45" t="s">
        <v>87</v>
      </c>
      <c r="B6" s="46">
        <v>10102</v>
      </c>
      <c r="C6" s="47">
        <v>360606.4</v>
      </c>
      <c r="D6" s="47">
        <v>188677.5</v>
      </c>
      <c r="E6" s="45">
        <f t="shared" si="0"/>
        <v>52.32228268827175</v>
      </c>
      <c r="F6" s="47">
        <v>184224.1</v>
      </c>
      <c r="G6" s="45">
        <f t="shared" si="1"/>
        <v>4453.399999999994</v>
      </c>
      <c r="H6" s="45">
        <f t="shared" si="2"/>
        <v>102.41738187348994</v>
      </c>
    </row>
    <row r="7" spans="1:8" ht="27">
      <c r="A7" s="42" t="s">
        <v>88</v>
      </c>
      <c r="B7" s="48">
        <v>10300</v>
      </c>
      <c r="C7" s="45">
        <f>C8</f>
        <v>17442.7</v>
      </c>
      <c r="D7" s="45">
        <f>D8</f>
        <v>7902</v>
      </c>
      <c r="E7" s="45">
        <f t="shared" si="0"/>
        <v>45.30261943391791</v>
      </c>
      <c r="F7" s="45">
        <f>F8</f>
        <v>8437.3</v>
      </c>
      <c r="G7" s="45">
        <f t="shared" si="1"/>
        <v>-535.2999999999993</v>
      </c>
      <c r="H7" s="45">
        <f t="shared" si="2"/>
        <v>93.65555331681938</v>
      </c>
    </row>
    <row r="8" spans="1:8" ht="12.75">
      <c r="A8" s="45" t="s">
        <v>89</v>
      </c>
      <c r="B8" s="46">
        <v>10302</v>
      </c>
      <c r="C8" s="47">
        <v>17442.7</v>
      </c>
      <c r="D8" s="47">
        <v>7902</v>
      </c>
      <c r="E8" s="45">
        <f t="shared" si="0"/>
        <v>45.30261943391791</v>
      </c>
      <c r="F8" s="47">
        <v>8437.3</v>
      </c>
      <c r="G8" s="45">
        <f t="shared" si="1"/>
        <v>-535.2999999999993</v>
      </c>
      <c r="H8" s="45">
        <f t="shared" si="2"/>
        <v>93.65555331681938</v>
      </c>
    </row>
    <row r="9" spans="1:8" ht="13.5">
      <c r="A9" s="42" t="s">
        <v>90</v>
      </c>
      <c r="B9" s="43">
        <v>10500</v>
      </c>
      <c r="C9" s="44">
        <f>C10+C11+C12</f>
        <v>24023.699999999997</v>
      </c>
      <c r="D9" s="44">
        <f>D10+D11+D12</f>
        <v>11258.400000000001</v>
      </c>
      <c r="E9" s="44">
        <f t="shared" si="0"/>
        <v>46.863722074451495</v>
      </c>
      <c r="F9" s="44">
        <f>F10+F11+F12</f>
        <v>12574.6</v>
      </c>
      <c r="G9" s="45">
        <f aca="true" t="shared" si="3" ref="G9:G14">D9-F9</f>
        <v>-1316.199999999999</v>
      </c>
      <c r="H9" s="45">
        <f t="shared" si="2"/>
        <v>89.53286784470282</v>
      </c>
    </row>
    <row r="10" spans="1:8" ht="12.75">
      <c r="A10" s="45" t="s">
        <v>91</v>
      </c>
      <c r="B10" s="46">
        <v>10502</v>
      </c>
      <c r="C10" s="47">
        <v>14935.3</v>
      </c>
      <c r="D10" s="47">
        <v>7170.9</v>
      </c>
      <c r="E10" s="45">
        <f t="shared" si="0"/>
        <v>48.01309648952481</v>
      </c>
      <c r="F10" s="47">
        <v>8190.8</v>
      </c>
      <c r="G10" s="45">
        <f t="shared" si="3"/>
        <v>-1019.9000000000005</v>
      </c>
      <c r="H10" s="45">
        <f t="shared" si="2"/>
        <v>87.54822483762268</v>
      </c>
    </row>
    <row r="11" spans="1:8" ht="12.75">
      <c r="A11" s="45" t="s">
        <v>92</v>
      </c>
      <c r="B11" s="46">
        <v>10503</v>
      </c>
      <c r="C11" s="47">
        <v>3572.3</v>
      </c>
      <c r="D11" s="47">
        <v>1386.7</v>
      </c>
      <c r="E11" s="45">
        <f t="shared" si="0"/>
        <v>38.81812837667609</v>
      </c>
      <c r="F11" s="47">
        <v>1563.9</v>
      </c>
      <c r="G11" s="45">
        <f t="shared" si="3"/>
        <v>-177.20000000000005</v>
      </c>
      <c r="H11" s="45">
        <f t="shared" si="2"/>
        <v>88.6693522603747</v>
      </c>
    </row>
    <row r="12" spans="1:8" ht="12.75">
      <c r="A12" s="45" t="s">
        <v>93</v>
      </c>
      <c r="B12" s="46">
        <v>10504</v>
      </c>
      <c r="C12" s="47">
        <v>5516.1</v>
      </c>
      <c r="D12" s="47">
        <v>2700.8</v>
      </c>
      <c r="E12" s="45">
        <f t="shared" si="0"/>
        <v>48.96212904044524</v>
      </c>
      <c r="F12" s="47">
        <v>2819.9</v>
      </c>
      <c r="G12" s="45">
        <f t="shared" si="3"/>
        <v>-119.09999999999991</v>
      </c>
      <c r="H12" s="45">
        <f t="shared" si="2"/>
        <v>95.77644597326147</v>
      </c>
    </row>
    <row r="13" spans="1:8" ht="13.5">
      <c r="A13" s="42" t="s">
        <v>94</v>
      </c>
      <c r="B13" s="43">
        <v>10600</v>
      </c>
      <c r="C13" s="44">
        <f>C14+C15+C16</f>
        <v>68139.9</v>
      </c>
      <c r="D13" s="44">
        <f>D14+D15+D16</f>
        <v>21211.4</v>
      </c>
      <c r="E13" s="44">
        <f t="shared" si="0"/>
        <v>31.129191560304616</v>
      </c>
      <c r="F13" s="44">
        <f>F14+F15+F16</f>
        <v>16975.899999999998</v>
      </c>
      <c r="G13" s="45">
        <f t="shared" si="3"/>
        <v>4235.500000000004</v>
      </c>
      <c r="H13" s="45">
        <f t="shared" si="2"/>
        <v>124.95007628461528</v>
      </c>
    </row>
    <row r="14" spans="1:8" ht="12.75">
      <c r="A14" s="45" t="s">
        <v>130</v>
      </c>
      <c r="B14" s="46">
        <v>10601</v>
      </c>
      <c r="C14" s="47">
        <v>14722.3</v>
      </c>
      <c r="D14" s="47">
        <v>1085.1</v>
      </c>
      <c r="E14" s="45">
        <f t="shared" si="0"/>
        <v>7.370451627802721</v>
      </c>
      <c r="F14" s="47">
        <v>1417.1</v>
      </c>
      <c r="G14" s="45">
        <f t="shared" si="3"/>
        <v>-332</v>
      </c>
      <c r="H14" s="45">
        <f t="shared" si="2"/>
        <v>76.57187213322983</v>
      </c>
    </row>
    <row r="15" spans="1:8" ht="12.75">
      <c r="A15" s="45" t="s">
        <v>131</v>
      </c>
      <c r="B15" s="46">
        <v>10605</v>
      </c>
      <c r="C15" s="45">
        <v>207.3</v>
      </c>
      <c r="D15" s="45">
        <v>84</v>
      </c>
      <c r="E15" s="49">
        <f>D15/C15*100</f>
        <v>40.520984081041966</v>
      </c>
      <c r="F15" s="45">
        <v>84</v>
      </c>
      <c r="G15" s="45">
        <f aca="true" t="shared" si="4" ref="G15:G25">D15-F15</f>
        <v>0</v>
      </c>
      <c r="H15" s="45">
        <f t="shared" si="2"/>
        <v>100</v>
      </c>
    </row>
    <row r="16" spans="1:8" ht="15">
      <c r="A16" s="50" t="s">
        <v>143</v>
      </c>
      <c r="B16" s="51">
        <v>10606</v>
      </c>
      <c r="C16" s="44">
        <f>C17+C18</f>
        <v>53210.3</v>
      </c>
      <c r="D16" s="44">
        <f>D17+D18</f>
        <v>20042.300000000003</v>
      </c>
      <c r="E16" s="44">
        <f t="shared" si="0"/>
        <v>37.66620372371515</v>
      </c>
      <c r="F16" s="44">
        <f>F17+F18</f>
        <v>15474.8</v>
      </c>
      <c r="G16" s="45">
        <f t="shared" si="4"/>
        <v>4567.500000000004</v>
      </c>
      <c r="H16" s="45">
        <f t="shared" si="2"/>
        <v>129.51572879778738</v>
      </c>
    </row>
    <row r="17" spans="1:8" ht="12.75">
      <c r="A17" s="45" t="s">
        <v>139</v>
      </c>
      <c r="B17" s="46">
        <v>10606</v>
      </c>
      <c r="C17" s="45">
        <v>29951.8</v>
      </c>
      <c r="D17" s="45">
        <v>15217.2</v>
      </c>
      <c r="E17" s="44">
        <f t="shared" si="0"/>
        <v>50.80562770851835</v>
      </c>
      <c r="F17" s="49">
        <v>11789</v>
      </c>
      <c r="G17" s="45">
        <f t="shared" si="4"/>
        <v>3428.2000000000007</v>
      </c>
      <c r="H17" s="45">
        <f t="shared" si="2"/>
        <v>129.07965052167276</v>
      </c>
    </row>
    <row r="18" spans="1:8" ht="12.75">
      <c r="A18" s="45" t="s">
        <v>140</v>
      </c>
      <c r="B18" s="46">
        <v>10606</v>
      </c>
      <c r="C18" s="52">
        <v>23258.5</v>
      </c>
      <c r="D18" s="52">
        <v>4825.1</v>
      </c>
      <c r="E18" s="44">
        <f t="shared" si="0"/>
        <v>20.74553389083561</v>
      </c>
      <c r="F18" s="52">
        <v>3685.8</v>
      </c>
      <c r="G18" s="45">
        <f t="shared" si="4"/>
        <v>1139.3000000000002</v>
      </c>
      <c r="H18" s="45">
        <f t="shared" si="2"/>
        <v>130.91052146074122</v>
      </c>
    </row>
    <row r="19" spans="1:8" ht="30" customHeight="1">
      <c r="A19" s="42" t="s">
        <v>95</v>
      </c>
      <c r="B19" s="43">
        <v>10700</v>
      </c>
      <c r="C19" s="44">
        <f>C20</f>
        <v>2699.8</v>
      </c>
      <c r="D19" s="44">
        <f>D20</f>
        <v>365.2</v>
      </c>
      <c r="E19" s="44">
        <f t="shared" si="0"/>
        <v>13.52692792058671</v>
      </c>
      <c r="F19" s="44">
        <f>F20</f>
        <v>706.2</v>
      </c>
      <c r="G19" s="45">
        <f t="shared" si="4"/>
        <v>-341.00000000000006</v>
      </c>
      <c r="H19" s="45">
        <f t="shared" si="2"/>
        <v>51.71339563862928</v>
      </c>
    </row>
    <row r="20" spans="1:8" ht="25.5">
      <c r="A20" s="45" t="s">
        <v>96</v>
      </c>
      <c r="B20" s="46">
        <v>10701</v>
      </c>
      <c r="C20" s="47">
        <v>2699.8</v>
      </c>
      <c r="D20" s="47">
        <v>365.2</v>
      </c>
      <c r="E20" s="45">
        <f t="shared" si="0"/>
        <v>13.52692792058671</v>
      </c>
      <c r="F20" s="47">
        <v>706.2</v>
      </c>
      <c r="G20" s="45">
        <f t="shared" si="4"/>
        <v>-341.00000000000006</v>
      </c>
      <c r="H20" s="45">
        <f t="shared" si="2"/>
        <v>51.71339563862928</v>
      </c>
    </row>
    <row r="21" spans="1:8" ht="13.5">
      <c r="A21" s="42" t="s">
        <v>97</v>
      </c>
      <c r="B21" s="43">
        <v>10800</v>
      </c>
      <c r="C21" s="44">
        <f>SUM(C22:C23)</f>
        <v>3710</v>
      </c>
      <c r="D21" s="44">
        <f>SUM(D22:D23)</f>
        <v>1895.4</v>
      </c>
      <c r="E21" s="44">
        <f t="shared" si="0"/>
        <v>51.088948787061994</v>
      </c>
      <c r="F21" s="44">
        <f>SUM(F22:F23)</f>
        <v>1995.4</v>
      </c>
      <c r="G21" s="45">
        <f t="shared" si="4"/>
        <v>-100</v>
      </c>
      <c r="H21" s="45">
        <f t="shared" si="2"/>
        <v>94.98847348902476</v>
      </c>
    </row>
    <row r="22" spans="1:8" ht="25.5">
      <c r="A22" s="45" t="s">
        <v>98</v>
      </c>
      <c r="B22" s="46">
        <v>10803</v>
      </c>
      <c r="C22" s="47">
        <v>3700</v>
      </c>
      <c r="D22" s="47">
        <v>1895.4</v>
      </c>
      <c r="E22" s="45">
        <f t="shared" si="0"/>
        <v>51.22702702702703</v>
      </c>
      <c r="F22" s="47">
        <v>1995.4</v>
      </c>
      <c r="G22" s="45">
        <f t="shared" si="4"/>
        <v>-100</v>
      </c>
      <c r="H22" s="45">
        <f t="shared" si="2"/>
        <v>94.98847348902476</v>
      </c>
    </row>
    <row r="23" spans="1:8" ht="12.75">
      <c r="A23" s="53" t="s">
        <v>132</v>
      </c>
      <c r="B23" s="46">
        <v>10807</v>
      </c>
      <c r="C23" s="47">
        <v>10</v>
      </c>
      <c r="D23" s="47">
        <v>0</v>
      </c>
      <c r="E23" s="49" t="s">
        <v>129</v>
      </c>
      <c r="F23" s="47">
        <v>0</v>
      </c>
      <c r="G23" s="45">
        <f t="shared" si="4"/>
        <v>0</v>
      </c>
      <c r="H23" s="49" t="s">
        <v>129</v>
      </c>
    </row>
    <row r="24" spans="1:8" ht="27">
      <c r="A24" s="42" t="s">
        <v>99</v>
      </c>
      <c r="B24" s="43">
        <v>10900</v>
      </c>
      <c r="C24" s="44">
        <f>C25+C26</f>
        <v>20.2</v>
      </c>
      <c r="D24" s="44">
        <f>D25+D26</f>
        <v>20.1</v>
      </c>
      <c r="E24" s="45">
        <f>D24/C24*100</f>
        <v>99.50495049504951</v>
      </c>
      <c r="F24" s="44">
        <f>F25+F26</f>
        <v>0.7</v>
      </c>
      <c r="G24" s="45">
        <f t="shared" si="4"/>
        <v>19.400000000000002</v>
      </c>
      <c r="H24" s="49" t="s">
        <v>152</v>
      </c>
    </row>
    <row r="25" spans="1:8" ht="12.75">
      <c r="A25" s="45" t="s">
        <v>100</v>
      </c>
      <c r="B25" s="46">
        <v>10906</v>
      </c>
      <c r="C25" s="47">
        <v>7.2</v>
      </c>
      <c r="D25" s="47">
        <v>8.1</v>
      </c>
      <c r="E25" s="49">
        <f>D25/C25*100</f>
        <v>112.5</v>
      </c>
      <c r="F25" s="47">
        <v>0</v>
      </c>
      <c r="G25" s="45">
        <f t="shared" si="4"/>
        <v>8.1</v>
      </c>
      <c r="H25" s="49" t="s">
        <v>129</v>
      </c>
    </row>
    <row r="26" spans="1:8" ht="25.5">
      <c r="A26" s="45" t="s">
        <v>101</v>
      </c>
      <c r="B26" s="46">
        <v>10907</v>
      </c>
      <c r="C26" s="47">
        <v>13</v>
      </c>
      <c r="D26" s="47">
        <v>12</v>
      </c>
      <c r="E26" s="49">
        <f>D26/C26*100</f>
        <v>92.3076923076923</v>
      </c>
      <c r="F26" s="47">
        <v>0.7</v>
      </c>
      <c r="G26" s="45">
        <f>D26-F26</f>
        <v>11.3</v>
      </c>
      <c r="H26" s="49" t="s">
        <v>151</v>
      </c>
    </row>
    <row r="27" spans="1:8" ht="12.75">
      <c r="A27" s="54" t="s">
        <v>122</v>
      </c>
      <c r="B27" s="55"/>
      <c r="C27" s="54">
        <f>C28+C32+C34+C36+C40+C41</f>
        <v>25778.5</v>
      </c>
      <c r="D27" s="54">
        <f>D28+D32+D34+D36+D40+D41</f>
        <v>16825.5</v>
      </c>
      <c r="E27" s="54">
        <f t="shared" si="0"/>
        <v>65.26950753534922</v>
      </c>
      <c r="F27" s="54">
        <f>F28+F32+F34+F36+F40+F41</f>
        <v>22294.1</v>
      </c>
      <c r="G27" s="56">
        <f aca="true" t="shared" si="5" ref="G27:G33">D27-F27</f>
        <v>-5468.5999999999985</v>
      </c>
      <c r="H27" s="57">
        <f t="shared" si="2"/>
        <v>75.47064021422709</v>
      </c>
    </row>
    <row r="28" spans="1:8" ht="40.5">
      <c r="A28" s="42" t="s">
        <v>102</v>
      </c>
      <c r="B28" s="43">
        <v>11100</v>
      </c>
      <c r="C28" s="44">
        <f>C29+C30+C31</f>
        <v>17124</v>
      </c>
      <c r="D28" s="44">
        <v>7718.1</v>
      </c>
      <c r="E28" s="44">
        <f t="shared" si="0"/>
        <v>45.0718290119131</v>
      </c>
      <c r="F28" s="44">
        <f>F29+F30+F31</f>
        <v>8649.5</v>
      </c>
      <c r="G28" s="45">
        <f t="shared" si="5"/>
        <v>-931.3999999999996</v>
      </c>
      <c r="H28" s="45">
        <f t="shared" si="2"/>
        <v>89.23174749985549</v>
      </c>
    </row>
    <row r="29" spans="1:8" ht="24.75" customHeight="1">
      <c r="A29" s="44" t="s">
        <v>103</v>
      </c>
      <c r="B29" s="51">
        <v>11105</v>
      </c>
      <c r="C29" s="44">
        <v>12750.5</v>
      </c>
      <c r="D29" s="44">
        <v>5464.5</v>
      </c>
      <c r="E29" s="44">
        <f t="shared" si="0"/>
        <v>42.857142857142854</v>
      </c>
      <c r="F29" s="44">
        <v>6355</v>
      </c>
      <c r="G29" s="45">
        <f t="shared" si="5"/>
        <v>-890.5</v>
      </c>
      <c r="H29" s="45">
        <f t="shared" si="2"/>
        <v>85.9874114870181</v>
      </c>
    </row>
    <row r="30" spans="1:8" ht="16.5" customHeight="1">
      <c r="A30" s="44" t="s">
        <v>104</v>
      </c>
      <c r="B30" s="51">
        <v>11105</v>
      </c>
      <c r="C30" s="44">
        <v>4273.5</v>
      </c>
      <c r="D30" s="44">
        <v>2253.6</v>
      </c>
      <c r="E30" s="44">
        <f t="shared" si="0"/>
        <v>52.73429273429273</v>
      </c>
      <c r="F30" s="44">
        <v>2294.5</v>
      </c>
      <c r="G30" s="45">
        <f t="shared" si="5"/>
        <v>-40.90000000000009</v>
      </c>
      <c r="H30" s="45">
        <f t="shared" si="2"/>
        <v>98.21747657441708</v>
      </c>
    </row>
    <row r="31" spans="1:8" ht="12.75">
      <c r="A31" s="45" t="s">
        <v>105</v>
      </c>
      <c r="B31" s="46">
        <v>11107</v>
      </c>
      <c r="C31" s="45">
        <v>100</v>
      </c>
      <c r="D31" s="45">
        <v>0</v>
      </c>
      <c r="E31" s="58" t="s">
        <v>129</v>
      </c>
      <c r="F31" s="45">
        <v>0</v>
      </c>
      <c r="G31" s="45">
        <f t="shared" si="5"/>
        <v>0</v>
      </c>
      <c r="H31" s="49" t="s">
        <v>129</v>
      </c>
    </row>
    <row r="32" spans="1:8" ht="27">
      <c r="A32" s="42" t="s">
        <v>106</v>
      </c>
      <c r="B32" s="43">
        <v>11200</v>
      </c>
      <c r="C32" s="44">
        <f>C33</f>
        <v>1948</v>
      </c>
      <c r="D32" s="44">
        <f>D33</f>
        <v>1721.9</v>
      </c>
      <c r="E32" s="44">
        <f t="shared" si="0"/>
        <v>88.39322381930185</v>
      </c>
      <c r="F32" s="44">
        <f>F33</f>
        <v>1342.1</v>
      </c>
      <c r="G32" s="45">
        <f t="shared" si="5"/>
        <v>379.8000000000002</v>
      </c>
      <c r="H32" s="45">
        <f t="shared" si="2"/>
        <v>128.29893450562554</v>
      </c>
    </row>
    <row r="33" spans="1:8" ht="25.5">
      <c r="A33" s="45" t="s">
        <v>107</v>
      </c>
      <c r="B33" s="46">
        <v>11201</v>
      </c>
      <c r="C33" s="47">
        <v>1948</v>
      </c>
      <c r="D33" s="47">
        <v>1721.9</v>
      </c>
      <c r="E33" s="45">
        <f t="shared" si="0"/>
        <v>88.39322381930185</v>
      </c>
      <c r="F33" s="47">
        <v>1342.1</v>
      </c>
      <c r="G33" s="45">
        <f t="shared" si="5"/>
        <v>379.8000000000002</v>
      </c>
      <c r="H33" s="45">
        <f t="shared" si="2"/>
        <v>128.29893450562554</v>
      </c>
    </row>
    <row r="34" spans="1:8" ht="27">
      <c r="A34" s="42" t="s">
        <v>108</v>
      </c>
      <c r="B34" s="48">
        <v>11300</v>
      </c>
      <c r="C34" s="45">
        <f>C35</f>
        <v>860</v>
      </c>
      <c r="D34" s="45">
        <f>D35</f>
        <v>429.7</v>
      </c>
      <c r="E34" s="45">
        <f>D34/C34*100</f>
        <v>49.96511627906977</v>
      </c>
      <c r="F34" s="45">
        <f>F35</f>
        <v>549.3</v>
      </c>
      <c r="G34" s="45">
        <f aca="true" t="shared" si="6" ref="G34:G49">D34-F34</f>
        <v>-119.59999999999997</v>
      </c>
      <c r="H34" s="45">
        <f t="shared" si="2"/>
        <v>78.2268341525578</v>
      </c>
    </row>
    <row r="35" spans="1:8" ht="12.75">
      <c r="A35" s="45" t="s">
        <v>123</v>
      </c>
      <c r="B35" s="46">
        <v>11302</v>
      </c>
      <c r="C35" s="47">
        <v>860</v>
      </c>
      <c r="D35" s="47">
        <v>429.7</v>
      </c>
      <c r="E35" s="45">
        <f>D35/C35*100</f>
        <v>49.96511627906977</v>
      </c>
      <c r="F35" s="47">
        <v>549.3</v>
      </c>
      <c r="G35" s="45">
        <f t="shared" si="6"/>
        <v>-119.59999999999997</v>
      </c>
      <c r="H35" s="45">
        <f t="shared" si="2"/>
        <v>78.2268341525578</v>
      </c>
    </row>
    <row r="36" spans="1:8" ht="27">
      <c r="A36" s="42" t="s">
        <v>109</v>
      </c>
      <c r="B36" s="43">
        <v>11400</v>
      </c>
      <c r="C36" s="44">
        <f>C37+C38+C39</f>
        <v>1600</v>
      </c>
      <c r="D36" s="44">
        <f>D37+D38+D39</f>
        <v>2787</v>
      </c>
      <c r="E36" s="44">
        <f t="shared" si="0"/>
        <v>174.1875</v>
      </c>
      <c r="F36" s="44">
        <f>F37+F38+F39</f>
        <v>6837.699999999999</v>
      </c>
      <c r="G36" s="45">
        <f t="shared" si="6"/>
        <v>-4050.699999999999</v>
      </c>
      <c r="H36" s="45">
        <f t="shared" si="2"/>
        <v>40.75931965426972</v>
      </c>
    </row>
    <row r="37" spans="1:8" ht="25.5">
      <c r="A37" s="45" t="s">
        <v>110</v>
      </c>
      <c r="B37" s="46">
        <v>11402</v>
      </c>
      <c r="C37" s="47">
        <v>0</v>
      </c>
      <c r="D37" s="47">
        <v>0</v>
      </c>
      <c r="E37" s="49" t="s">
        <v>129</v>
      </c>
      <c r="F37" s="47">
        <v>1126.9</v>
      </c>
      <c r="G37" s="45">
        <f t="shared" si="6"/>
        <v>-1126.9</v>
      </c>
      <c r="H37" s="49" t="s">
        <v>129</v>
      </c>
    </row>
    <row r="38" spans="1:8" ht="38.25">
      <c r="A38" s="45" t="s">
        <v>124</v>
      </c>
      <c r="B38" s="46">
        <v>11406</v>
      </c>
      <c r="C38" s="47">
        <v>1000</v>
      </c>
      <c r="D38" s="47">
        <v>2787</v>
      </c>
      <c r="E38" s="45">
        <f>D38/C38*100</f>
        <v>278.7</v>
      </c>
      <c r="F38" s="47">
        <v>4166.4</v>
      </c>
      <c r="G38" s="45">
        <f t="shared" si="6"/>
        <v>-1379.3999999999996</v>
      </c>
      <c r="H38" s="45">
        <f t="shared" si="2"/>
        <v>66.89228110599079</v>
      </c>
    </row>
    <row r="39" spans="1:8" ht="38.25">
      <c r="A39" s="45" t="s">
        <v>125</v>
      </c>
      <c r="B39" s="46">
        <v>11406</v>
      </c>
      <c r="C39" s="47">
        <v>600</v>
      </c>
      <c r="D39" s="47">
        <v>0</v>
      </c>
      <c r="E39" s="49" t="s">
        <v>129</v>
      </c>
      <c r="F39" s="45">
        <v>1544.4</v>
      </c>
      <c r="G39" s="45">
        <f t="shared" si="6"/>
        <v>-1544.4</v>
      </c>
      <c r="H39" s="49" t="s">
        <v>129</v>
      </c>
    </row>
    <row r="40" spans="1:8" ht="18.75" customHeight="1">
      <c r="A40" s="42" t="s">
        <v>111</v>
      </c>
      <c r="B40" s="43">
        <v>11600</v>
      </c>
      <c r="C40" s="47">
        <v>4246.5</v>
      </c>
      <c r="D40" s="47">
        <v>4163.7</v>
      </c>
      <c r="E40" s="44">
        <f t="shared" si="0"/>
        <v>98.05015895443306</v>
      </c>
      <c r="F40" s="47">
        <v>4908</v>
      </c>
      <c r="G40" s="45">
        <f t="shared" si="6"/>
        <v>-744.3000000000002</v>
      </c>
      <c r="H40" s="45">
        <f t="shared" si="2"/>
        <v>84.83496332518337</v>
      </c>
    </row>
    <row r="41" spans="1:8" ht="27">
      <c r="A41" s="42" t="s">
        <v>112</v>
      </c>
      <c r="B41" s="43">
        <v>11700</v>
      </c>
      <c r="C41" s="47">
        <v>0</v>
      </c>
      <c r="D41" s="47">
        <v>5.1</v>
      </c>
      <c r="E41" s="49" t="s">
        <v>129</v>
      </c>
      <c r="F41" s="47">
        <v>7.5</v>
      </c>
      <c r="G41" s="45">
        <f t="shared" si="6"/>
        <v>-2.4000000000000004</v>
      </c>
      <c r="H41" s="49">
        <f>D41/F41*100</f>
        <v>68</v>
      </c>
    </row>
    <row r="42" spans="1:8" ht="12.75">
      <c r="A42" s="59" t="s">
        <v>113</v>
      </c>
      <c r="B42" s="60">
        <v>20000</v>
      </c>
      <c r="C42" s="59">
        <f>C43+C48+C49+C47</f>
        <v>574753.1</v>
      </c>
      <c r="D42" s="59">
        <f>D43+D48+D49+D47</f>
        <v>257996.3</v>
      </c>
      <c r="E42" s="59">
        <f t="shared" si="0"/>
        <v>44.88819634030682</v>
      </c>
      <c r="F42" s="59">
        <f>F43+F48+F49+F47</f>
        <v>214723.6</v>
      </c>
      <c r="G42" s="59">
        <f t="shared" si="6"/>
        <v>43272.69999999998</v>
      </c>
      <c r="H42" s="61">
        <f t="shared" si="2"/>
        <v>120.15274520360126</v>
      </c>
    </row>
    <row r="43" spans="1:8" ht="25.5">
      <c r="A43" s="45" t="s">
        <v>114</v>
      </c>
      <c r="B43" s="51">
        <v>20200</v>
      </c>
      <c r="C43" s="62">
        <f>C44+C45+C46</f>
        <v>574753.1</v>
      </c>
      <c r="D43" s="62">
        <f>D44+D45+D46</f>
        <v>258066.5</v>
      </c>
      <c r="E43" s="44">
        <f t="shared" si="0"/>
        <v>44.90041028051871</v>
      </c>
      <c r="F43" s="62">
        <f>F44+F45+F46</f>
        <v>214349.4</v>
      </c>
      <c r="G43" s="44">
        <f t="shared" si="6"/>
        <v>43717.100000000006</v>
      </c>
      <c r="H43" s="45">
        <f t="shared" si="2"/>
        <v>120.3952518644792</v>
      </c>
    </row>
    <row r="44" spans="1:8" ht="12.75">
      <c r="A44" s="45" t="s">
        <v>133</v>
      </c>
      <c r="B44" s="46">
        <v>20210</v>
      </c>
      <c r="C44" s="47">
        <v>75133</v>
      </c>
      <c r="D44" s="47">
        <v>37566.7</v>
      </c>
      <c r="E44" s="45">
        <f t="shared" si="0"/>
        <v>50.00026619461488</v>
      </c>
      <c r="F44" s="47">
        <v>21666.7</v>
      </c>
      <c r="G44" s="45">
        <f t="shared" si="6"/>
        <v>15899.999999999996</v>
      </c>
      <c r="H44" s="45">
        <f t="shared" si="2"/>
        <v>173.38450248538078</v>
      </c>
    </row>
    <row r="45" spans="1:8" ht="12.75">
      <c r="A45" s="45" t="s">
        <v>134</v>
      </c>
      <c r="B45" s="46">
        <v>20220</v>
      </c>
      <c r="C45" s="47">
        <v>137806.5</v>
      </c>
      <c r="D45" s="47">
        <v>8082.4</v>
      </c>
      <c r="E45" s="45">
        <f t="shared" si="0"/>
        <v>5.865035393831205</v>
      </c>
      <c r="F45" s="47">
        <v>18245.7</v>
      </c>
      <c r="G45" s="45">
        <f t="shared" si="6"/>
        <v>-10163.300000000001</v>
      </c>
      <c r="H45" s="45">
        <f t="shared" si="2"/>
        <v>44.297560521109084</v>
      </c>
    </row>
    <row r="46" spans="1:8" ht="12.75">
      <c r="A46" s="45" t="s">
        <v>135</v>
      </c>
      <c r="B46" s="46">
        <v>20230</v>
      </c>
      <c r="C46" s="47">
        <v>361813.6</v>
      </c>
      <c r="D46" s="47">
        <v>212417.4</v>
      </c>
      <c r="E46" s="45">
        <f t="shared" si="0"/>
        <v>58.7090700847066</v>
      </c>
      <c r="F46" s="47">
        <v>174437</v>
      </c>
      <c r="G46" s="45">
        <f t="shared" si="6"/>
        <v>37980.399999999994</v>
      </c>
      <c r="H46" s="45">
        <f t="shared" si="2"/>
        <v>121.77313299357363</v>
      </c>
    </row>
    <row r="47" spans="1:8" ht="25.5">
      <c r="A47" s="45" t="s">
        <v>136</v>
      </c>
      <c r="B47" s="46">
        <v>21800</v>
      </c>
      <c r="C47" s="47">
        <v>0</v>
      </c>
      <c r="D47" s="47">
        <v>0</v>
      </c>
      <c r="E47" s="49" t="s">
        <v>129</v>
      </c>
      <c r="F47" s="47">
        <v>0</v>
      </c>
      <c r="G47" s="45">
        <f t="shared" si="6"/>
        <v>0</v>
      </c>
      <c r="H47" s="49" t="s">
        <v>129</v>
      </c>
    </row>
    <row r="48" spans="1:8" ht="25.5">
      <c r="A48" s="45" t="s">
        <v>137</v>
      </c>
      <c r="B48" s="46">
        <v>21900</v>
      </c>
      <c r="C48" s="45">
        <v>0</v>
      </c>
      <c r="D48" s="45">
        <v>-85.2</v>
      </c>
      <c r="E48" s="49" t="s">
        <v>129</v>
      </c>
      <c r="F48" s="45">
        <v>-14</v>
      </c>
      <c r="G48" s="45">
        <f t="shared" si="6"/>
        <v>-71.2</v>
      </c>
      <c r="H48" s="49" t="s">
        <v>129</v>
      </c>
    </row>
    <row r="49" spans="1:8" ht="12.75">
      <c r="A49" s="45" t="s">
        <v>138</v>
      </c>
      <c r="B49" s="46">
        <v>20700</v>
      </c>
      <c r="C49" s="45">
        <v>0</v>
      </c>
      <c r="D49" s="45">
        <v>15</v>
      </c>
      <c r="E49" s="49" t="s">
        <v>129</v>
      </c>
      <c r="F49" s="45">
        <v>388.2</v>
      </c>
      <c r="G49" s="44">
        <f t="shared" si="6"/>
        <v>-373.2</v>
      </c>
      <c r="H49" s="49">
        <f>D49/F49*100</f>
        <v>3.863987635239567</v>
      </c>
    </row>
    <row r="50" spans="1:8" ht="14.25">
      <c r="A50" s="63" t="s">
        <v>115</v>
      </c>
      <c r="B50" s="64">
        <v>85000</v>
      </c>
      <c r="C50" s="65">
        <f>C3+C42</f>
        <v>1077174.3</v>
      </c>
      <c r="D50" s="65">
        <f>D3+D42</f>
        <v>506151.8</v>
      </c>
      <c r="E50" s="66">
        <f t="shared" si="0"/>
        <v>46.98884850854685</v>
      </c>
      <c r="F50" s="65">
        <f>F3+F42</f>
        <v>461931.9</v>
      </c>
      <c r="G50" s="65">
        <f>G3+G42</f>
        <v>44219.899999999965</v>
      </c>
      <c r="H50" s="67">
        <f t="shared" si="2"/>
        <v>109.57281798464231</v>
      </c>
    </row>
    <row r="51" spans="1:8" ht="12.75">
      <c r="A51" s="32" t="s">
        <v>2</v>
      </c>
      <c r="B51" s="9"/>
      <c r="C51" s="10"/>
      <c r="D51" s="10"/>
      <c r="E51" s="10"/>
      <c r="F51" s="10"/>
      <c r="G51" s="11"/>
      <c r="H51" s="10"/>
    </row>
    <row r="52" spans="1:8" ht="12.75">
      <c r="A52" s="23" t="s">
        <v>3</v>
      </c>
      <c r="B52" s="25" t="s">
        <v>4</v>
      </c>
      <c r="C52" s="12">
        <f>SUM(C53:C60)</f>
        <v>114353</v>
      </c>
      <c r="D52" s="12">
        <f>SUM(D53:D60)</f>
        <v>45964</v>
      </c>
      <c r="E52" s="12">
        <f aca="true" t="shared" si="7" ref="E52:E66">D52/C52*100</f>
        <v>40.19483529072259</v>
      </c>
      <c r="F52" s="12">
        <f>SUM(F53:F60)</f>
        <v>51876.299999999996</v>
      </c>
      <c r="G52" s="12">
        <f>SUM(G53:G60)</f>
        <v>-5912.300000000001</v>
      </c>
      <c r="H52" s="12">
        <f>D52/F52*100</f>
        <v>88.60308079026454</v>
      </c>
    </row>
    <row r="53" spans="1:8" ht="38.25">
      <c r="A53" s="18" t="s">
        <v>80</v>
      </c>
      <c r="B53" s="19" t="s">
        <v>76</v>
      </c>
      <c r="C53" s="13">
        <v>3903.7</v>
      </c>
      <c r="D53" s="13">
        <v>1691.1</v>
      </c>
      <c r="E53" s="13">
        <f>D53/C53*100</f>
        <v>43.32043958295976</v>
      </c>
      <c r="F53" s="13">
        <v>4310.4</v>
      </c>
      <c r="G53" s="13">
        <f aca="true" t="shared" si="8" ref="G53:G60">SUM(D53-F53)</f>
        <v>-2619.2999999999997</v>
      </c>
      <c r="H53" s="15">
        <f aca="true" t="shared" si="9" ref="H53:H98">D53/F53*100</f>
        <v>39.23301781737194</v>
      </c>
    </row>
    <row r="54" spans="1:8" ht="51">
      <c r="A54" s="20" t="s">
        <v>5</v>
      </c>
      <c r="B54" s="21" t="s">
        <v>6</v>
      </c>
      <c r="C54" s="14">
        <v>7265.3</v>
      </c>
      <c r="D54" s="14">
        <v>3253.8</v>
      </c>
      <c r="E54" s="14">
        <f t="shared" si="7"/>
        <v>44.78548717878133</v>
      </c>
      <c r="F54" s="14">
        <v>3199.5</v>
      </c>
      <c r="G54" s="14">
        <f t="shared" si="8"/>
        <v>54.30000000000018</v>
      </c>
      <c r="H54" s="15">
        <f t="shared" si="9"/>
        <v>101.69714017815284</v>
      </c>
    </row>
    <row r="55" spans="1:8" ht="51">
      <c r="A55" s="20" t="s">
        <v>7</v>
      </c>
      <c r="B55" s="21" t="s">
        <v>8</v>
      </c>
      <c r="C55" s="14">
        <v>53704.8</v>
      </c>
      <c r="D55" s="14">
        <v>24212.6</v>
      </c>
      <c r="E55" s="14">
        <f>D55/C55*100</f>
        <v>45.08461068656805</v>
      </c>
      <c r="F55" s="14">
        <v>26784.8</v>
      </c>
      <c r="G55" s="14">
        <f t="shared" si="8"/>
        <v>-2572.2000000000007</v>
      </c>
      <c r="H55" s="15">
        <f t="shared" si="9"/>
        <v>90.39679221050744</v>
      </c>
    </row>
    <row r="56" spans="1:8" ht="12.75">
      <c r="A56" s="20" t="s">
        <v>128</v>
      </c>
      <c r="B56" s="21" t="s">
        <v>127</v>
      </c>
      <c r="C56" s="14">
        <v>3.6</v>
      </c>
      <c r="D56" s="14">
        <v>3.6</v>
      </c>
      <c r="E56" s="14">
        <f>D56/C56*100</f>
        <v>100</v>
      </c>
      <c r="F56" s="14">
        <v>2.6</v>
      </c>
      <c r="G56" s="14">
        <f t="shared" si="8"/>
        <v>1</v>
      </c>
      <c r="H56" s="15">
        <f t="shared" si="9"/>
        <v>138.46153846153845</v>
      </c>
    </row>
    <row r="57" spans="1:8" ht="38.25">
      <c r="A57" s="20" t="s">
        <v>9</v>
      </c>
      <c r="B57" s="21" t="s">
        <v>10</v>
      </c>
      <c r="C57" s="14">
        <v>11009.7</v>
      </c>
      <c r="D57" s="14">
        <v>4889.7</v>
      </c>
      <c r="E57" s="14">
        <f t="shared" si="7"/>
        <v>44.41265429575738</v>
      </c>
      <c r="F57" s="14">
        <v>5071</v>
      </c>
      <c r="G57" s="14">
        <f t="shared" si="8"/>
        <v>-181.30000000000018</v>
      </c>
      <c r="H57" s="15">
        <f t="shared" si="9"/>
        <v>96.42476829027805</v>
      </c>
    </row>
    <row r="58" spans="1:8" ht="12.75">
      <c r="A58" s="20" t="s">
        <v>141</v>
      </c>
      <c r="B58" s="22" t="s">
        <v>142</v>
      </c>
      <c r="C58" s="14">
        <v>1500</v>
      </c>
      <c r="D58" s="14">
        <v>0</v>
      </c>
      <c r="E58" s="14">
        <f t="shared" si="7"/>
        <v>0</v>
      </c>
      <c r="F58" s="14">
        <v>1971.4</v>
      </c>
      <c r="G58" s="14">
        <f t="shared" si="8"/>
        <v>-1971.4</v>
      </c>
      <c r="H58" s="15" t="s">
        <v>129</v>
      </c>
    </row>
    <row r="59" spans="1:8" ht="12.75">
      <c r="A59" s="20" t="s">
        <v>11</v>
      </c>
      <c r="B59" s="21" t="s">
        <v>51</v>
      </c>
      <c r="C59" s="14">
        <v>4340.8</v>
      </c>
      <c r="D59" s="14">
        <v>0</v>
      </c>
      <c r="E59" s="14">
        <f t="shared" si="7"/>
        <v>0</v>
      </c>
      <c r="F59" s="14">
        <v>0</v>
      </c>
      <c r="G59" s="14">
        <f t="shared" si="8"/>
        <v>0</v>
      </c>
      <c r="H59" s="15" t="s">
        <v>129</v>
      </c>
    </row>
    <row r="60" spans="1:8" ht="12.75">
      <c r="A60" s="20" t="s">
        <v>12</v>
      </c>
      <c r="B60" s="21" t="s">
        <v>54</v>
      </c>
      <c r="C60" s="14">
        <v>32625.1</v>
      </c>
      <c r="D60" s="14">
        <v>11913.2</v>
      </c>
      <c r="E60" s="14">
        <f t="shared" si="7"/>
        <v>36.51544363082412</v>
      </c>
      <c r="F60" s="14">
        <v>10536.6</v>
      </c>
      <c r="G60" s="14">
        <f t="shared" si="8"/>
        <v>1376.6000000000004</v>
      </c>
      <c r="H60" s="15">
        <f t="shared" si="9"/>
        <v>113.06493555795987</v>
      </c>
    </row>
    <row r="61" spans="1:8" ht="12.75">
      <c r="A61" s="23" t="s">
        <v>74</v>
      </c>
      <c r="B61" s="24" t="s">
        <v>71</v>
      </c>
      <c r="C61" s="12">
        <f>SUM(C62:C63)</f>
        <v>1113</v>
      </c>
      <c r="D61" s="12">
        <f>SUM(D62:D63)</f>
        <v>248.8</v>
      </c>
      <c r="E61" s="12">
        <f>SUM(D61/C61*100)</f>
        <v>22.353998203054807</v>
      </c>
      <c r="F61" s="12">
        <f>SUM(F62:F63)</f>
        <v>548.9</v>
      </c>
      <c r="G61" s="12">
        <f>SUM(G62:G63)</f>
        <v>-300.09999999999997</v>
      </c>
      <c r="H61" s="12">
        <f t="shared" si="9"/>
        <v>45.327017671707054</v>
      </c>
    </row>
    <row r="62" spans="1:8" ht="12.75">
      <c r="A62" s="18" t="s">
        <v>81</v>
      </c>
      <c r="B62" s="19" t="s">
        <v>77</v>
      </c>
      <c r="C62" s="13">
        <v>1079</v>
      </c>
      <c r="D62" s="13">
        <v>227.3</v>
      </c>
      <c r="E62" s="13">
        <f>D62/C62*100</f>
        <v>21.06580166821131</v>
      </c>
      <c r="F62" s="13">
        <v>548.9</v>
      </c>
      <c r="G62" s="13">
        <f>SUM(D62-F62)</f>
        <v>-321.59999999999997</v>
      </c>
      <c r="H62" s="15">
        <f t="shared" si="9"/>
        <v>41.41009291309893</v>
      </c>
    </row>
    <row r="63" spans="1:8" ht="12.75">
      <c r="A63" s="20" t="s">
        <v>73</v>
      </c>
      <c r="B63" s="22" t="s">
        <v>72</v>
      </c>
      <c r="C63" s="14">
        <v>34</v>
      </c>
      <c r="D63" s="14">
        <v>21.5</v>
      </c>
      <c r="E63" s="14">
        <f>SUM(D63/C63*100)</f>
        <v>63.23529411764706</v>
      </c>
      <c r="F63" s="14">
        <v>0</v>
      </c>
      <c r="G63" s="14">
        <f>SUM(D63-F63)</f>
        <v>21.5</v>
      </c>
      <c r="H63" s="15" t="s">
        <v>129</v>
      </c>
    </row>
    <row r="64" spans="1:8" ht="25.5">
      <c r="A64" s="23" t="s">
        <v>13</v>
      </c>
      <c r="B64" s="25" t="s">
        <v>14</v>
      </c>
      <c r="C64" s="12">
        <f>SUM(C65:C65)</f>
        <v>2761</v>
      </c>
      <c r="D64" s="12">
        <f>SUM(D65:D65)</f>
        <v>482.3</v>
      </c>
      <c r="E64" s="12">
        <f t="shared" si="7"/>
        <v>17.468308583846433</v>
      </c>
      <c r="F64" s="12">
        <f>SUM(F65:F65)</f>
        <v>749.1</v>
      </c>
      <c r="G64" s="12">
        <f>SUM(G65:G65)</f>
        <v>-266.8</v>
      </c>
      <c r="H64" s="12">
        <f t="shared" si="9"/>
        <v>64.38392737952209</v>
      </c>
    </row>
    <row r="65" spans="1:8" ht="38.25">
      <c r="A65" s="20" t="s">
        <v>55</v>
      </c>
      <c r="B65" s="21" t="s">
        <v>15</v>
      </c>
      <c r="C65" s="14">
        <v>2761</v>
      </c>
      <c r="D65" s="14">
        <v>482.3</v>
      </c>
      <c r="E65" s="14">
        <f t="shared" si="7"/>
        <v>17.468308583846433</v>
      </c>
      <c r="F65" s="14">
        <v>749.1</v>
      </c>
      <c r="G65" s="14">
        <f>SUM(D65-F65)</f>
        <v>-266.8</v>
      </c>
      <c r="H65" s="15">
        <f t="shared" si="9"/>
        <v>64.38392737952209</v>
      </c>
    </row>
    <row r="66" spans="1:8" ht="12.75">
      <c r="A66" s="23" t="s">
        <v>16</v>
      </c>
      <c r="B66" s="25" t="s">
        <v>17</v>
      </c>
      <c r="C66" s="12">
        <f>SUM(C67:C70)</f>
        <v>163010.7</v>
      </c>
      <c r="D66" s="12">
        <f>SUM(D67:D70)</f>
        <v>19252.1</v>
      </c>
      <c r="E66" s="12">
        <f t="shared" si="7"/>
        <v>11.810329015211883</v>
      </c>
      <c r="F66" s="12">
        <f>SUM(F67:F70)</f>
        <v>11707.2</v>
      </c>
      <c r="G66" s="12">
        <f>SUM(G67:G70)</f>
        <v>7544.9</v>
      </c>
      <c r="H66" s="12">
        <f t="shared" si="9"/>
        <v>164.4466652999863</v>
      </c>
    </row>
    <row r="67" spans="1:8" ht="12.75">
      <c r="A67" s="26" t="s">
        <v>126</v>
      </c>
      <c r="B67" s="27" t="s">
        <v>118</v>
      </c>
      <c r="C67" s="15">
        <v>200</v>
      </c>
      <c r="D67" s="15">
        <v>0</v>
      </c>
      <c r="E67" s="14">
        <f>D67/C67*100</f>
        <v>0</v>
      </c>
      <c r="F67" s="15">
        <v>0</v>
      </c>
      <c r="G67" s="14">
        <f>SUM(D67-F67)</f>
        <v>0</v>
      </c>
      <c r="H67" s="15" t="s">
        <v>129</v>
      </c>
    </row>
    <row r="68" spans="1:8" ht="12.75">
      <c r="A68" s="20" t="s">
        <v>18</v>
      </c>
      <c r="B68" s="21" t="s">
        <v>19</v>
      </c>
      <c r="C68" s="14">
        <v>5200</v>
      </c>
      <c r="D68" s="14">
        <v>3369.3</v>
      </c>
      <c r="E68" s="14">
        <f>D68/C68*100</f>
        <v>64.79423076923078</v>
      </c>
      <c r="F68" s="14">
        <v>2715.1</v>
      </c>
      <c r="G68" s="14">
        <f>SUM(D68-F68)</f>
        <v>654.2000000000003</v>
      </c>
      <c r="H68" s="15">
        <f t="shared" si="9"/>
        <v>124.09487680011786</v>
      </c>
    </row>
    <row r="69" spans="1:8" ht="12.75">
      <c r="A69" s="20" t="s">
        <v>116</v>
      </c>
      <c r="B69" s="21" t="s">
        <v>53</v>
      </c>
      <c r="C69" s="14">
        <v>153161.2</v>
      </c>
      <c r="D69" s="14">
        <v>15674.8</v>
      </c>
      <c r="E69" s="14">
        <f aca="true" t="shared" si="10" ref="E69:E98">D69/C69*100</f>
        <v>10.234184636840137</v>
      </c>
      <c r="F69" s="14">
        <v>8487.1</v>
      </c>
      <c r="G69" s="14">
        <f>SUM(D69-F69)</f>
        <v>7187.699999999999</v>
      </c>
      <c r="H69" s="15">
        <f t="shared" si="9"/>
        <v>184.68970555313356</v>
      </c>
    </row>
    <row r="70" spans="1:8" ht="12.75">
      <c r="A70" s="20" t="s">
        <v>20</v>
      </c>
      <c r="B70" s="21" t="s">
        <v>21</v>
      </c>
      <c r="C70" s="14">
        <v>4449.5</v>
      </c>
      <c r="D70" s="14">
        <v>208</v>
      </c>
      <c r="E70" s="14">
        <f t="shared" si="10"/>
        <v>4.674682548600966</v>
      </c>
      <c r="F70" s="14">
        <v>505</v>
      </c>
      <c r="G70" s="14">
        <f>SUM(D70-F70)</f>
        <v>-297</v>
      </c>
      <c r="H70" s="15">
        <f t="shared" si="9"/>
        <v>41.18811881188119</v>
      </c>
    </row>
    <row r="71" spans="1:8" ht="12.75">
      <c r="A71" s="23" t="s">
        <v>22</v>
      </c>
      <c r="B71" s="25" t="s">
        <v>23</v>
      </c>
      <c r="C71" s="12">
        <f>SUM(C72:C75)</f>
        <v>227130.5</v>
      </c>
      <c r="D71" s="12">
        <f>SUM(D72:D75)</f>
        <v>58564.8</v>
      </c>
      <c r="E71" s="12">
        <f>D71/C71*100</f>
        <v>25.78464803273889</v>
      </c>
      <c r="F71" s="12">
        <f>SUM(F72:F75)</f>
        <v>65289.4</v>
      </c>
      <c r="G71" s="12">
        <f>SUM(G72:G75)</f>
        <v>-6724.599999999997</v>
      </c>
      <c r="H71" s="12">
        <f t="shared" si="9"/>
        <v>89.70031888790524</v>
      </c>
    </row>
    <row r="72" spans="1:8" ht="12.75">
      <c r="A72" s="20" t="s">
        <v>64</v>
      </c>
      <c r="B72" s="22" t="s">
        <v>63</v>
      </c>
      <c r="C72" s="14">
        <v>8085</v>
      </c>
      <c r="D72" s="14">
        <v>2990.7</v>
      </c>
      <c r="E72" s="14">
        <f t="shared" si="10"/>
        <v>36.990723562152134</v>
      </c>
      <c r="F72" s="14">
        <v>1965.3</v>
      </c>
      <c r="G72" s="14">
        <f>SUM(D72-F72)</f>
        <v>1025.3999999999999</v>
      </c>
      <c r="H72" s="15">
        <f t="shared" si="9"/>
        <v>152.17524042130972</v>
      </c>
    </row>
    <row r="73" spans="1:8" ht="12.75">
      <c r="A73" s="20" t="s">
        <v>24</v>
      </c>
      <c r="B73" s="21" t="s">
        <v>25</v>
      </c>
      <c r="C73" s="14">
        <v>35711</v>
      </c>
      <c r="D73" s="14">
        <v>13089.7</v>
      </c>
      <c r="E73" s="14">
        <f t="shared" si="10"/>
        <v>36.654532216963965</v>
      </c>
      <c r="F73" s="14">
        <v>27710.8</v>
      </c>
      <c r="G73" s="14">
        <f>SUM(D73-F73)</f>
        <v>-14621.099999999999</v>
      </c>
      <c r="H73" s="15">
        <f t="shared" si="9"/>
        <v>47.236817414149</v>
      </c>
    </row>
    <row r="74" spans="1:8" ht="12.75">
      <c r="A74" s="20" t="s">
        <v>82</v>
      </c>
      <c r="B74" s="22" t="s">
        <v>78</v>
      </c>
      <c r="C74" s="14">
        <v>103453.4</v>
      </c>
      <c r="D74" s="14">
        <v>37974.3</v>
      </c>
      <c r="E74" s="14">
        <f t="shared" si="10"/>
        <v>36.70667179619036</v>
      </c>
      <c r="F74" s="14">
        <v>31400.4</v>
      </c>
      <c r="G74" s="14">
        <f>SUM(D74-F74)</f>
        <v>6573.9000000000015</v>
      </c>
      <c r="H74" s="15">
        <f t="shared" si="9"/>
        <v>120.93572056406924</v>
      </c>
    </row>
    <row r="75" spans="1:8" ht="25.5">
      <c r="A75" s="20" t="s">
        <v>75</v>
      </c>
      <c r="B75" s="22" t="s">
        <v>66</v>
      </c>
      <c r="C75" s="14">
        <v>79881.1</v>
      </c>
      <c r="D75" s="14">
        <v>4510.1</v>
      </c>
      <c r="E75" s="14">
        <f t="shared" si="10"/>
        <v>5.646016391862405</v>
      </c>
      <c r="F75" s="14">
        <v>4212.9</v>
      </c>
      <c r="G75" s="14">
        <f>SUM(D75-F75)</f>
        <v>297.2000000000007</v>
      </c>
      <c r="H75" s="15">
        <f t="shared" si="9"/>
        <v>107.05452301265164</v>
      </c>
    </row>
    <row r="76" spans="1:8" ht="12.75">
      <c r="A76" s="23" t="s">
        <v>67</v>
      </c>
      <c r="B76" s="24" t="s">
        <v>68</v>
      </c>
      <c r="C76" s="12">
        <f>SUM(C77:C77)</f>
        <v>340.7</v>
      </c>
      <c r="D76" s="12">
        <f>SUM(D77:D77)</f>
        <v>0</v>
      </c>
      <c r="E76" s="12">
        <f>D76/C76*100</f>
        <v>0</v>
      </c>
      <c r="F76" s="12">
        <f>SUM(F77:F77)</f>
        <v>54.3</v>
      </c>
      <c r="G76" s="12">
        <f>SUM(G77:G77)</f>
        <v>-54.3</v>
      </c>
      <c r="H76" s="12" t="s">
        <v>129</v>
      </c>
    </row>
    <row r="77" spans="1:8" ht="12.75">
      <c r="A77" s="20" t="s">
        <v>70</v>
      </c>
      <c r="B77" s="22" t="s">
        <v>69</v>
      </c>
      <c r="C77" s="14">
        <v>340.7</v>
      </c>
      <c r="D77" s="14">
        <v>0</v>
      </c>
      <c r="E77" s="14">
        <f>D77/C77*100</f>
        <v>0</v>
      </c>
      <c r="F77" s="14">
        <v>54.3</v>
      </c>
      <c r="G77" s="14">
        <f>SUM(D77-F77)</f>
        <v>-54.3</v>
      </c>
      <c r="H77" s="15" t="s">
        <v>129</v>
      </c>
    </row>
    <row r="78" spans="1:8" ht="12.75">
      <c r="A78" s="23" t="s">
        <v>26</v>
      </c>
      <c r="B78" s="25" t="s">
        <v>27</v>
      </c>
      <c r="C78" s="12">
        <f>SUM(C79:C83)</f>
        <v>525008</v>
      </c>
      <c r="D78" s="12">
        <f>SUM(D79:D83)</f>
        <v>262185.5</v>
      </c>
      <c r="E78" s="12">
        <f t="shared" si="10"/>
        <v>49.93933425776369</v>
      </c>
      <c r="F78" s="12">
        <f>SUM(F79:F83)</f>
        <v>244750.30000000002</v>
      </c>
      <c r="G78" s="12">
        <f>SUM(G79:G83)</f>
        <v>17435.200000000004</v>
      </c>
      <c r="H78" s="12">
        <f t="shared" si="9"/>
        <v>107.12366848988539</v>
      </c>
    </row>
    <row r="79" spans="1:8" ht="12.75">
      <c r="A79" s="20" t="s">
        <v>28</v>
      </c>
      <c r="B79" s="21" t="s">
        <v>29</v>
      </c>
      <c r="C79" s="14">
        <v>156548.7</v>
      </c>
      <c r="D79" s="14">
        <v>84145.6</v>
      </c>
      <c r="E79" s="14">
        <f t="shared" si="10"/>
        <v>53.75043037725641</v>
      </c>
      <c r="F79" s="14">
        <v>71246.7</v>
      </c>
      <c r="G79" s="14">
        <f>SUM(D79-F79)</f>
        <v>12898.900000000009</v>
      </c>
      <c r="H79" s="15">
        <f t="shared" si="9"/>
        <v>118.10455782513436</v>
      </c>
    </row>
    <row r="80" spans="1:8" ht="12.75">
      <c r="A80" s="20" t="s">
        <v>30</v>
      </c>
      <c r="B80" s="21" t="s">
        <v>31</v>
      </c>
      <c r="C80" s="14">
        <v>317850.9</v>
      </c>
      <c r="D80" s="14">
        <v>153431.9</v>
      </c>
      <c r="E80" s="14">
        <f t="shared" si="10"/>
        <v>48.271658189421515</v>
      </c>
      <c r="F80" s="14">
        <v>150381.5</v>
      </c>
      <c r="G80" s="14">
        <f>SUM(D80-F80)</f>
        <v>3050.399999999994</v>
      </c>
      <c r="H80" s="15">
        <f t="shared" si="9"/>
        <v>102.02844099839407</v>
      </c>
    </row>
    <row r="81" spans="1:8" ht="12.75">
      <c r="A81" s="20" t="s">
        <v>120</v>
      </c>
      <c r="B81" s="22" t="s">
        <v>119</v>
      </c>
      <c r="C81" s="14">
        <v>35188.5</v>
      </c>
      <c r="D81" s="14">
        <v>18302.2</v>
      </c>
      <c r="E81" s="14">
        <f>D81/C81*100</f>
        <v>52.011878880884375</v>
      </c>
      <c r="F81" s="14">
        <v>16952.2</v>
      </c>
      <c r="G81" s="14">
        <f>SUM(D81-F81)</f>
        <v>1350</v>
      </c>
      <c r="H81" s="15">
        <f t="shared" si="9"/>
        <v>107.96356815044655</v>
      </c>
    </row>
    <row r="82" spans="1:8" ht="12.75">
      <c r="A82" s="20" t="s">
        <v>117</v>
      </c>
      <c r="B82" s="21" t="s">
        <v>32</v>
      </c>
      <c r="C82" s="14">
        <v>1241.2</v>
      </c>
      <c r="D82" s="14">
        <v>15.3</v>
      </c>
      <c r="E82" s="14">
        <f t="shared" si="10"/>
        <v>1.2326780534966162</v>
      </c>
      <c r="F82" s="14">
        <v>226.8</v>
      </c>
      <c r="G82" s="14">
        <f>SUM(D82-F82)</f>
        <v>-211.5</v>
      </c>
      <c r="H82" s="15">
        <f t="shared" si="9"/>
        <v>6.746031746031746</v>
      </c>
    </row>
    <row r="83" spans="1:8" ht="12.75">
      <c r="A83" s="20" t="s">
        <v>33</v>
      </c>
      <c r="B83" s="21" t="s">
        <v>34</v>
      </c>
      <c r="C83" s="14">
        <v>14178.7</v>
      </c>
      <c r="D83" s="14">
        <v>6290.5</v>
      </c>
      <c r="E83" s="14">
        <f t="shared" si="10"/>
        <v>44.36584454146008</v>
      </c>
      <c r="F83" s="14">
        <v>5943.1</v>
      </c>
      <c r="G83" s="14">
        <f>SUM(D83-F83)</f>
        <v>347.39999999999964</v>
      </c>
      <c r="H83" s="15">
        <f t="shared" si="9"/>
        <v>105.8454342010062</v>
      </c>
    </row>
    <row r="84" spans="1:8" ht="12.75">
      <c r="A84" s="23" t="s">
        <v>56</v>
      </c>
      <c r="B84" s="25" t="s">
        <v>35</v>
      </c>
      <c r="C84" s="12">
        <f>SUM(C85:C86)</f>
        <v>64387.600000000006</v>
      </c>
      <c r="D84" s="12">
        <f>SUM(D85:D86)</f>
        <v>31706.9</v>
      </c>
      <c r="E84" s="12">
        <f t="shared" si="10"/>
        <v>49.243798495362455</v>
      </c>
      <c r="F84" s="12">
        <f>SUM(F85:F86)</f>
        <v>31039.100000000002</v>
      </c>
      <c r="G84" s="12">
        <f>SUM(G85:G86)</f>
        <v>667.7999999999984</v>
      </c>
      <c r="H84" s="12">
        <f t="shared" si="9"/>
        <v>102.1514799076004</v>
      </c>
    </row>
    <row r="85" spans="1:8" ht="12.75">
      <c r="A85" s="20" t="s">
        <v>36</v>
      </c>
      <c r="B85" s="21" t="s">
        <v>37</v>
      </c>
      <c r="C85" s="14">
        <v>50142.8</v>
      </c>
      <c r="D85" s="14">
        <v>25451.5</v>
      </c>
      <c r="E85" s="14">
        <f t="shared" si="10"/>
        <v>50.758035051891795</v>
      </c>
      <c r="F85" s="14">
        <v>25341.9</v>
      </c>
      <c r="G85" s="14">
        <f>SUM(D85-F85)</f>
        <v>109.59999999999854</v>
      </c>
      <c r="H85" s="15">
        <f t="shared" si="9"/>
        <v>100.43248533061846</v>
      </c>
    </row>
    <row r="86" spans="1:8" ht="25.5">
      <c r="A86" s="20" t="s">
        <v>57</v>
      </c>
      <c r="B86" s="21" t="s">
        <v>38</v>
      </c>
      <c r="C86" s="14">
        <v>14244.8</v>
      </c>
      <c r="D86" s="14">
        <v>6255.4</v>
      </c>
      <c r="E86" s="14">
        <f t="shared" si="10"/>
        <v>43.91356846006964</v>
      </c>
      <c r="F86" s="14">
        <v>5697.2</v>
      </c>
      <c r="G86" s="14">
        <f>SUM(D86-F86)</f>
        <v>558.1999999999998</v>
      </c>
      <c r="H86" s="15">
        <f t="shared" si="9"/>
        <v>109.79779540827073</v>
      </c>
    </row>
    <row r="87" spans="1:8" ht="12.75">
      <c r="A87" s="23" t="s">
        <v>39</v>
      </c>
      <c r="B87" s="25" t="s">
        <v>40</v>
      </c>
      <c r="C87" s="12">
        <f>SUM(C88:C91)</f>
        <v>45898.6</v>
      </c>
      <c r="D87" s="12">
        <f>SUM(D88:D91)</f>
        <v>19641.9</v>
      </c>
      <c r="E87" s="12">
        <f t="shared" si="10"/>
        <v>42.79411572466263</v>
      </c>
      <c r="F87" s="12">
        <f>SUM(F88:F91)</f>
        <v>18705.899999999998</v>
      </c>
      <c r="G87" s="12">
        <f>SUM(G88:G91)</f>
        <v>936.0000000000007</v>
      </c>
      <c r="H87" s="12">
        <f t="shared" si="9"/>
        <v>105.00376886436902</v>
      </c>
    </row>
    <row r="88" spans="1:8" ht="12.75">
      <c r="A88" s="20" t="s">
        <v>41</v>
      </c>
      <c r="B88" s="22">
        <v>1001</v>
      </c>
      <c r="C88" s="14">
        <v>7466.9</v>
      </c>
      <c r="D88" s="14">
        <v>3659</v>
      </c>
      <c r="E88" s="14">
        <f t="shared" si="10"/>
        <v>49.002932944059786</v>
      </c>
      <c r="F88" s="14">
        <v>3258.2</v>
      </c>
      <c r="G88" s="14">
        <f>SUM(D88-F88)</f>
        <v>400.8000000000002</v>
      </c>
      <c r="H88" s="15">
        <f t="shared" si="9"/>
        <v>112.30127064023081</v>
      </c>
    </row>
    <row r="89" spans="1:8" ht="12.75">
      <c r="A89" s="20" t="s">
        <v>42</v>
      </c>
      <c r="B89" s="21" t="s">
        <v>43</v>
      </c>
      <c r="C89" s="14">
        <v>4372</v>
      </c>
      <c r="D89" s="14">
        <v>1987.1</v>
      </c>
      <c r="E89" s="14">
        <f t="shared" si="10"/>
        <v>45.450594693504115</v>
      </c>
      <c r="F89" s="14">
        <v>2005.3</v>
      </c>
      <c r="G89" s="14">
        <f>SUM(D89-F89)</f>
        <v>-18.200000000000045</v>
      </c>
      <c r="H89" s="15">
        <f t="shared" si="9"/>
        <v>99.092405126415</v>
      </c>
    </row>
    <row r="90" spans="1:8" ht="12.75">
      <c r="A90" s="20" t="s">
        <v>44</v>
      </c>
      <c r="B90" s="21" t="s">
        <v>45</v>
      </c>
      <c r="C90" s="14">
        <v>28631.6</v>
      </c>
      <c r="D90" s="14">
        <v>11901.9</v>
      </c>
      <c r="E90" s="14">
        <f t="shared" si="10"/>
        <v>41.56910546389304</v>
      </c>
      <c r="F90" s="14">
        <v>11106.3</v>
      </c>
      <c r="G90" s="14">
        <f>SUM(D90-F90)</f>
        <v>795.6000000000004</v>
      </c>
      <c r="H90" s="15">
        <f t="shared" si="9"/>
        <v>107.16350179627779</v>
      </c>
    </row>
    <row r="91" spans="1:8" ht="12.75">
      <c r="A91" s="20" t="s">
        <v>46</v>
      </c>
      <c r="B91" s="22">
        <v>1006</v>
      </c>
      <c r="C91" s="14">
        <v>5428.1</v>
      </c>
      <c r="D91" s="14">
        <v>2093.9</v>
      </c>
      <c r="E91" s="14">
        <f t="shared" si="10"/>
        <v>38.57519205615225</v>
      </c>
      <c r="F91" s="14">
        <v>2336.1</v>
      </c>
      <c r="G91" s="14">
        <f>SUM(D91-F91)</f>
        <v>-242.19999999999982</v>
      </c>
      <c r="H91" s="15">
        <f t="shared" si="9"/>
        <v>89.63229313813622</v>
      </c>
    </row>
    <row r="92" spans="1:8" ht="12.75">
      <c r="A92" s="23" t="s">
        <v>58</v>
      </c>
      <c r="B92" s="25" t="s">
        <v>47</v>
      </c>
      <c r="C92" s="12">
        <f>SUM(C93:C95)</f>
        <v>49252.600000000006</v>
      </c>
      <c r="D92" s="12">
        <f>SUM(D93:D95)</f>
        <v>23657.899999999998</v>
      </c>
      <c r="E92" s="12">
        <f t="shared" si="10"/>
        <v>48.03380938265187</v>
      </c>
      <c r="F92" s="12">
        <f>SUM(F93:F95)</f>
        <v>25470.7</v>
      </c>
      <c r="G92" s="12">
        <f>SUM(G93:G95)</f>
        <v>-1812.8</v>
      </c>
      <c r="H92" s="12">
        <f t="shared" si="9"/>
        <v>92.88280259278307</v>
      </c>
    </row>
    <row r="93" spans="1:8" ht="12.75">
      <c r="A93" s="20" t="s">
        <v>59</v>
      </c>
      <c r="B93" s="21" t="s">
        <v>48</v>
      </c>
      <c r="C93" s="14">
        <v>46197.3</v>
      </c>
      <c r="D93" s="14">
        <v>22895.8</v>
      </c>
      <c r="E93" s="14">
        <f t="shared" si="10"/>
        <v>49.56090507453899</v>
      </c>
      <c r="F93" s="14">
        <v>24354.8</v>
      </c>
      <c r="G93" s="14">
        <f>SUM(D93-F93)</f>
        <v>-1459</v>
      </c>
      <c r="H93" s="15">
        <f t="shared" si="9"/>
        <v>94.00939445201767</v>
      </c>
    </row>
    <row r="94" spans="1:8" ht="12.75">
      <c r="A94" s="20" t="s">
        <v>83</v>
      </c>
      <c r="B94" s="22" t="s">
        <v>79</v>
      </c>
      <c r="C94" s="14">
        <v>1503.8</v>
      </c>
      <c r="D94" s="14">
        <v>82.6</v>
      </c>
      <c r="E94" s="14">
        <f t="shared" si="10"/>
        <v>5.492751695704215</v>
      </c>
      <c r="F94" s="14">
        <v>587.9</v>
      </c>
      <c r="G94" s="14">
        <f>SUM(D94-F94)</f>
        <v>-505.29999999999995</v>
      </c>
      <c r="H94" s="15">
        <f t="shared" si="9"/>
        <v>14.050008504847764</v>
      </c>
    </row>
    <row r="95" spans="1:8" ht="12.75">
      <c r="A95" s="20" t="s">
        <v>65</v>
      </c>
      <c r="B95" s="22">
        <v>1105</v>
      </c>
      <c r="C95" s="14">
        <v>1551.5</v>
      </c>
      <c r="D95" s="14">
        <v>679.5</v>
      </c>
      <c r="E95" s="14">
        <f t="shared" si="10"/>
        <v>43.79632613599742</v>
      </c>
      <c r="F95" s="14">
        <v>528</v>
      </c>
      <c r="G95" s="14">
        <f>SUM(D95-F95)</f>
        <v>151.5</v>
      </c>
      <c r="H95" s="15">
        <f t="shared" si="9"/>
        <v>128.6931818181818</v>
      </c>
    </row>
    <row r="96" spans="1:8" ht="25.5">
      <c r="A96" s="23" t="s">
        <v>52</v>
      </c>
      <c r="B96" s="25" t="s">
        <v>60</v>
      </c>
      <c r="C96" s="12">
        <f>SUM(C97:C97)</f>
        <v>6024</v>
      </c>
      <c r="D96" s="12">
        <f>SUM(D97:D97)</f>
        <v>3184.3</v>
      </c>
      <c r="E96" s="12">
        <f t="shared" si="10"/>
        <v>52.86022576361222</v>
      </c>
      <c r="F96" s="12">
        <f>SUM(F97:F97)</f>
        <v>1559.2</v>
      </c>
      <c r="G96" s="12">
        <f>SUM(G97:G97)</f>
        <v>1625.1000000000001</v>
      </c>
      <c r="H96" s="12">
        <f t="shared" si="9"/>
        <v>204.2265264238071</v>
      </c>
    </row>
    <row r="97" spans="1:8" ht="25.5">
      <c r="A97" s="20" t="s">
        <v>84</v>
      </c>
      <c r="B97" s="21" t="s">
        <v>61</v>
      </c>
      <c r="C97" s="14">
        <v>6024</v>
      </c>
      <c r="D97" s="14">
        <v>3184.3</v>
      </c>
      <c r="E97" s="14">
        <f t="shared" si="10"/>
        <v>52.86022576361222</v>
      </c>
      <c r="F97" s="14">
        <v>1559.2</v>
      </c>
      <c r="G97" s="14">
        <f>SUM(D97-F97)</f>
        <v>1625.1000000000001</v>
      </c>
      <c r="H97" s="15">
        <f t="shared" si="9"/>
        <v>204.2265264238071</v>
      </c>
    </row>
    <row r="98" spans="1:8" ht="12.75">
      <c r="A98" s="28" t="s">
        <v>49</v>
      </c>
      <c r="B98" s="29" t="s">
        <v>50</v>
      </c>
      <c r="C98" s="16">
        <f>SUM(C52+C61+C64+C66+C71+C76+C78+C84+C87+C92+C96)</f>
        <v>1199279.7000000002</v>
      </c>
      <c r="D98" s="16">
        <f>SUM(D52+D61+D64+D66+D71+D76+D78+D84+D87+D92+D96)</f>
        <v>464888.50000000006</v>
      </c>
      <c r="E98" s="16">
        <f t="shared" si="10"/>
        <v>38.76397641017354</v>
      </c>
      <c r="F98" s="16">
        <f>SUM(F52+F61+F64+F66+F71+F76+F78+F84+F87+F92+F96)</f>
        <v>451750.4</v>
      </c>
      <c r="G98" s="16">
        <f>D98-F98</f>
        <v>13138.100000000035</v>
      </c>
      <c r="H98" s="16">
        <f t="shared" si="9"/>
        <v>102.90826527215029</v>
      </c>
    </row>
    <row r="99" spans="1:8" ht="25.5">
      <c r="A99" s="30" t="s">
        <v>62</v>
      </c>
      <c r="B99" s="31"/>
      <c r="C99" s="17">
        <v>-50914.1</v>
      </c>
      <c r="D99" s="17">
        <f>D50-D98</f>
        <v>41263.29999999993</v>
      </c>
      <c r="E99" s="8"/>
      <c r="F99" s="17">
        <v>10181.5</v>
      </c>
      <c r="G99" s="8"/>
      <c r="H99" s="8"/>
    </row>
    <row r="100" spans="1:8" ht="12.75">
      <c r="A100" s="2"/>
      <c r="B100" s="5"/>
      <c r="C100" s="3"/>
      <c r="D100" s="3"/>
      <c r="E100" s="3"/>
      <c r="F100" s="3"/>
      <c r="G100" s="3"/>
      <c r="H100" s="3"/>
    </row>
    <row r="101" spans="1:8" ht="12.75">
      <c r="A101" s="2"/>
      <c r="B101" s="5"/>
      <c r="C101" s="69"/>
      <c r="D101" s="69"/>
      <c r="E101" s="69"/>
      <c r="F101" s="69"/>
      <c r="G101" s="69"/>
      <c r="H101" s="69"/>
    </row>
    <row r="102" spans="1:8" ht="12.75">
      <c r="A102" s="4"/>
      <c r="B102" s="6"/>
      <c r="C102" s="4"/>
      <c r="D102" s="4"/>
      <c r="E102" s="4"/>
      <c r="F102" s="4"/>
      <c r="G102" s="4"/>
      <c r="H102" s="4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2020-04-09T08:30:09Z</cp:lastPrinted>
  <dcterms:created xsi:type="dcterms:W3CDTF">2009-04-28T07:05:16Z</dcterms:created>
  <dcterms:modified xsi:type="dcterms:W3CDTF">2020-07-15T07:42:01Z</dcterms:modified>
  <cp:category/>
  <cp:version/>
  <cp:contentType/>
  <cp:contentStatus/>
</cp:coreProperties>
</file>